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6dd78073fb21c86/Documents/sturmer/AA STURMER PC/2025 Year/AGAR 2024 2025/"/>
    </mc:Choice>
  </mc:AlternateContent>
  <xr:revisionPtr revIDLastSave="2" documentId="8_{9270C942-61A6-454C-9152-F83C6FB4383E}" xr6:coauthVersionLast="47" xr6:coauthVersionMax="47" xr10:uidLastSave="{23F56790-A303-4366-9570-2567E10E33DC}"/>
  <bookViews>
    <workbookView xWindow="-108" yWindow="-108" windowWidth="23256" windowHeight="12456" xr2:uid="{E2CEFAE8-E921-49EC-A986-F7E67EB4C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M29" i="1" s="1"/>
  <c r="J29" i="1"/>
  <c r="I29" i="1"/>
  <c r="H29" i="1"/>
  <c r="K29" i="1" s="1"/>
  <c r="G29" i="1"/>
  <c r="J27" i="1"/>
  <c r="I27" i="1"/>
  <c r="H27" i="1"/>
  <c r="L27" i="1" s="1"/>
  <c r="M27" i="1" s="1"/>
  <c r="G27" i="1"/>
  <c r="F23" i="1"/>
  <c r="M11" i="1"/>
  <c r="J21" i="1"/>
  <c r="I21" i="1"/>
  <c r="H21" i="1"/>
  <c r="G21" i="1"/>
  <c r="L19" i="1"/>
  <c r="M19" i="1" s="1"/>
  <c r="K19" i="1"/>
  <c r="J19" i="1"/>
  <c r="I19" i="1"/>
  <c r="H19" i="1"/>
  <c r="G19" i="1"/>
  <c r="J17" i="1"/>
  <c r="I17" i="1"/>
  <c r="H17" i="1"/>
  <c r="G17" i="1"/>
  <c r="J15" i="1"/>
  <c r="I15" i="1"/>
  <c r="H15" i="1"/>
  <c r="G15" i="1"/>
  <c r="J13" i="1"/>
  <c r="I13" i="1"/>
  <c r="H13" i="1"/>
  <c r="G13" i="1"/>
  <c r="L17" i="1" l="1"/>
  <c r="M17" i="1" s="1"/>
  <c r="L15" i="1"/>
  <c r="M15" i="1" s="1"/>
  <c r="L21" i="1"/>
  <c r="M21" i="1" s="1"/>
  <c r="L13" i="1"/>
  <c r="M13" i="1" s="1"/>
  <c r="K13" i="1"/>
  <c r="K27" i="1"/>
  <c r="K17" i="1"/>
  <c r="K21" i="1"/>
  <c r="K15" i="1"/>
</calcChain>
</file>

<file path=xl/sharedStrings.xml><?xml version="1.0" encoding="utf-8"?>
<sst xmlns="http://schemas.openxmlformats.org/spreadsheetml/2006/main" count="36" uniqueCount="32">
  <si>
    <t xml:space="preserve">Explanation of variances – pro forma </t>
  </si>
  <si>
    <t xml:space="preserve">Name of smaller authority: </t>
  </si>
  <si>
    <t>Sturmer Parish Council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</si>
  <si>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</si>
  <si>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ESSEX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</si>
  <si>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</si>
  <si>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</si>
  <si>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2023/24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</si>
  <si>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</si>
  <si>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</si>
  <si>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</si>
  <si>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</si>
  <si>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</si>
  <si>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</si>
  <si>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</si>
  <si>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</si>
  <si>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</si>
  <si>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</si>
  <si>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</si>
  <si>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</si>
  <si>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</si>
  <si>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</si>
  <si>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</si>
  <si>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</si>
  <si>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</si>
  <si>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</si>
  <si>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</si>
  <si>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</si>
  <si>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2024/25</t>
  </si>
  <si>
    <t>extra h&amp;s completed.</t>
  </si>
  <si>
    <t>No monies claimed from S106 this year</t>
  </si>
  <si>
    <t>always £1 adrift…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</si>
</sst>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3" fontId="5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top"/>
    </xf>
    <xf numFmtId="0" fontId="8" fillId="0" borderId="0" xfId="0" applyFont="1"/>
    <xf numFmtId="0" fontId="12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10" fontId="2" fillId="0" borderId="0" xfId="0" applyNumberFormat="1" applyFont="1"/>
    <xf numFmtId="0" fontId="2" fillId="0" borderId="0" xfId="0" applyFont="1" applyAlignment="1">
      <alignment vertical="center"/>
    </xf>
    <xf numFmtId="3" fontId="5" fillId="5" borderId="2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2C8B-2754-4AEA-80E6-C3995ACE2B01}">
  <sheetPr>
    <pageSetUpPr fitToPage="1"/>
  </sheetPr>
  <dimension ref="A1:O41"/>
  <sheetViews>
    <sheetView tabSelected="1" topLeftCell="A7" zoomScale="95" zoomScaleNormal="95" workbookViewId="0">
      <selection activeCell="L13" sqref="L13"/>
    </sheetView>
  </sheetViews>
  <sheetFormatPr defaultRowHeight="14.4" x14ac:dyDescent="0.3"/>
  <cols>
    <col min="1" max="1" width="37.6640625" customWidth="1"/>
    <col min="2" max="2" width="8.109375" customWidth="1"/>
    <col min="3" max="3" width="22.44140625" customWidth="1"/>
    <col min="9" max="9" width="4.6640625" customWidth="1"/>
    <col min="10" max="10" width="4.5546875" customWidth="1"/>
    <col min="11" max="11" width="5" customWidth="1"/>
    <col min="12" max="12" width="7" customWidth="1"/>
    <col min="13" max="13" width="41.77734375" customWidth="1"/>
    <col min="14" max="14" width="34.33203125" customWidth="1"/>
  </cols>
  <sheetData>
    <row r="1" spans="1:15" ht="17.399999999999999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"/>
      <c r="M1" s="3"/>
      <c r="N1" s="4"/>
      <c r="O1" s="4"/>
    </row>
    <row r="2" spans="1:15" ht="15.6" x14ac:dyDescent="0.3">
      <c r="A2" s="5" t="s">
        <v>1</v>
      </c>
      <c r="B2" s="1"/>
      <c r="C2" s="6" t="s">
        <v>2</v>
      </c>
      <c r="D2" s="1"/>
      <c r="E2" s="1"/>
      <c r="F2" s="1"/>
      <c r="G2" s="1"/>
      <c r="H2" s="1"/>
      <c r="I2" s="1"/>
      <c r="J2" s="1"/>
      <c r="K2" s="1"/>
      <c r="L2" s="2"/>
      <c r="M2" s="3"/>
      <c r="N2" s="4"/>
      <c r="O2" s="4"/>
    </row>
    <row r="3" spans="1:15" ht="15.6" x14ac:dyDescent="0.3">
      <c r="A3" s="5" t="s">
        <v>3</v>
      </c>
      <c r="B3" s="4"/>
      <c r="C3" s="7" t="s">
        <v>4</v>
      </c>
      <c r="D3" s="4"/>
      <c r="E3" s="4"/>
      <c r="F3" s="4"/>
      <c r="G3" s="4"/>
      <c r="H3" s="4"/>
      <c r="I3" s="4"/>
      <c r="J3" s="4"/>
      <c r="K3" s="4"/>
      <c r="L3" s="2"/>
      <c r="M3" s="3"/>
      <c r="N3" s="4"/>
      <c r="O3" s="4"/>
    </row>
    <row r="4" spans="1:15" ht="19.2" customHeight="1" x14ac:dyDescent="0.3">
      <c r="A4" s="8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4"/>
      <c r="O4" s="4"/>
    </row>
    <row r="5" spans="1:15" ht="39.6" customHeight="1" x14ac:dyDescent="0.3">
      <c r="A5" s="28" t="s">
        <v>6</v>
      </c>
      <c r="B5" s="29"/>
      <c r="C5" s="29"/>
      <c r="D5" s="29"/>
      <c r="E5" s="29"/>
      <c r="F5" s="29"/>
      <c r="G5" s="29"/>
      <c r="H5" s="29"/>
      <c r="I5" s="4"/>
      <c r="J5" s="4"/>
      <c r="K5" s="4"/>
      <c r="L5" s="4"/>
      <c r="M5" s="3"/>
      <c r="N5" s="4"/>
      <c r="O5" s="4"/>
    </row>
    <row r="6" spans="1:15" x14ac:dyDescent="0.3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4"/>
      <c r="O6" s="4"/>
    </row>
    <row r="7" spans="1:15" x14ac:dyDescent="0.3">
      <c r="A7" s="9"/>
      <c r="B7" s="4"/>
      <c r="C7" s="4"/>
      <c r="D7" s="10"/>
      <c r="E7" s="4"/>
      <c r="F7" s="10"/>
      <c r="G7" s="4"/>
      <c r="H7" s="4"/>
      <c r="I7" s="4"/>
      <c r="J7" s="4"/>
      <c r="K7" s="4"/>
      <c r="L7" s="4"/>
      <c r="M7" s="3"/>
      <c r="N7" s="11"/>
      <c r="O7" s="4"/>
    </row>
    <row r="8" spans="1:15" ht="45.6" customHeight="1" x14ac:dyDescent="0.3">
      <c r="A8" s="4"/>
      <c r="B8" s="4"/>
      <c r="C8" s="4"/>
      <c r="D8" s="12" t="s">
        <v>7</v>
      </c>
      <c r="E8" s="11"/>
      <c r="F8" s="12" t="s">
        <v>28</v>
      </c>
      <c r="G8" s="12" t="s">
        <v>8</v>
      </c>
      <c r="H8" s="12" t="s">
        <v>8</v>
      </c>
      <c r="I8" s="12"/>
      <c r="J8" s="12"/>
      <c r="K8" s="12"/>
      <c r="L8" s="13" t="s">
        <v>9</v>
      </c>
      <c r="M8" s="14" t="s">
        <v>10</v>
      </c>
      <c r="N8" s="15" t="s">
        <v>11</v>
      </c>
      <c r="O8" s="4"/>
    </row>
    <row r="9" spans="1:15" x14ac:dyDescent="0.3">
      <c r="A9" s="4"/>
      <c r="B9" s="4"/>
      <c r="C9" s="4"/>
      <c r="D9" s="12" t="s">
        <v>12</v>
      </c>
      <c r="E9" s="11"/>
      <c r="F9" s="12" t="s">
        <v>12</v>
      </c>
      <c r="G9" s="12" t="s">
        <v>12</v>
      </c>
      <c r="H9" s="12" t="s">
        <v>13</v>
      </c>
      <c r="I9" s="12"/>
      <c r="J9" s="12"/>
      <c r="K9" s="11"/>
      <c r="L9" s="11"/>
      <c r="M9" s="3"/>
      <c r="N9" s="3"/>
      <c r="O9" s="4"/>
    </row>
    <row r="10" spans="1:15" ht="15" thickBot="1" x14ac:dyDescent="0.35">
      <c r="A10" s="4"/>
      <c r="B10" s="4"/>
      <c r="C10" s="4"/>
      <c r="D10" s="10"/>
      <c r="E10" s="10"/>
      <c r="F10" s="4"/>
      <c r="G10" s="4"/>
      <c r="H10" s="4"/>
      <c r="I10" s="4"/>
      <c r="J10" s="4"/>
      <c r="K10" s="4"/>
      <c r="L10" s="4"/>
      <c r="M10" s="3"/>
      <c r="N10" s="3"/>
      <c r="O10" s="4"/>
    </row>
    <row r="11" spans="1:15" ht="46.2" customHeight="1" thickBot="1" x14ac:dyDescent="0.35">
      <c r="A11" s="27" t="s">
        <v>14</v>
      </c>
      <c r="B11" s="27"/>
      <c r="C11" s="27"/>
      <c r="D11" s="16">
        <v>9505</v>
      </c>
      <c r="E11" s="4"/>
      <c r="F11" s="16">
        <v>12547</v>
      </c>
      <c r="G11" s="17"/>
      <c r="H11" s="4"/>
      <c r="I11" s="4"/>
      <c r="J11" s="4"/>
      <c r="K11" s="4"/>
      <c r="L11" s="4"/>
      <c r="M11" s="14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8"/>
      <c r="O11" s="4"/>
    </row>
    <row r="12" spans="1:15" ht="15" thickBot="1" x14ac:dyDescent="0.35">
      <c r="A12" s="4"/>
      <c r="B12" s="4"/>
      <c r="C12" s="4"/>
      <c r="D12" s="17"/>
      <c r="E12" s="4"/>
      <c r="F12" s="17"/>
      <c r="G12" s="4"/>
      <c r="H12" s="4"/>
      <c r="I12" s="4"/>
      <c r="J12" s="4"/>
      <c r="K12" s="4"/>
      <c r="L12" s="4"/>
      <c r="M12" s="3"/>
      <c r="N12" s="3"/>
      <c r="O12" s="4"/>
    </row>
    <row r="13" spans="1:15" ht="15" thickBot="1" x14ac:dyDescent="0.35">
      <c r="A13" s="30" t="s">
        <v>15</v>
      </c>
      <c r="B13" s="31"/>
      <c r="C13" s="32"/>
      <c r="D13" s="16">
        <v>13131</v>
      </c>
      <c r="E13" s="4"/>
      <c r="F13" s="16">
        <v>13788</v>
      </c>
      <c r="G13" s="17">
        <f>F13-D13</f>
        <v>657</v>
      </c>
      <c r="H13" s="19">
        <f>IF((D13&gt;F13),(D13-F13)/D13,IF(D13&lt;F13,-(D13-F13)/D13,IF(D13=F13,0)))</f>
        <v>5.0034270047978065E-2</v>
      </c>
      <c r="I13" s="4">
        <f>IF(D13-F13&lt;200,0,IF(D13-F13&gt;200,1,IF(D13-F13=200,1)))</f>
        <v>0</v>
      </c>
      <c r="J13" s="4">
        <f>IF(F13-D13&lt;200,0,IF(F13-D13&gt;200,1,IF(F13-D13=200,1)))</f>
        <v>1</v>
      </c>
      <c r="K13" s="10">
        <f>IF(H13&lt;0.15,0,IF(H13&gt;0.15,1,IF(H13=0.15,1)))</f>
        <v>0</v>
      </c>
      <c r="L13" s="10" t="str">
        <f>IF((H13&lt;15%)*AND(G13&lt;100000)*OR(G13&gt;-100000), "NO","YES")</f>
        <v>NO</v>
      </c>
      <c r="M13" s="14" t="str">
        <f>IF((L13="YES")*AND(I13+J13&lt;1),"Explanation not required, difference less than £200"," ")</f>
        <v xml:space="preserve"> </v>
      </c>
      <c r="N13" s="18"/>
      <c r="O13" s="4"/>
    </row>
    <row r="14" spans="1:15" ht="15" thickBot="1" x14ac:dyDescent="0.35">
      <c r="A14" s="4"/>
      <c r="B14" s="4"/>
      <c r="C14" s="4"/>
      <c r="D14" s="17"/>
      <c r="E14" s="4"/>
      <c r="F14" s="17"/>
      <c r="G14" s="17"/>
      <c r="H14" s="19"/>
      <c r="I14" s="4"/>
      <c r="J14" s="4"/>
      <c r="K14" s="10"/>
      <c r="L14" s="10"/>
      <c r="M14" s="3"/>
      <c r="N14" s="3"/>
      <c r="O14" s="4"/>
    </row>
    <row r="15" spans="1:15" ht="24" customHeight="1" thickBot="1" x14ac:dyDescent="0.35">
      <c r="A15" s="25" t="s">
        <v>16</v>
      </c>
      <c r="B15" s="25"/>
      <c r="C15" s="25"/>
      <c r="D15" s="16">
        <v>2340</v>
      </c>
      <c r="E15" s="4"/>
      <c r="F15" s="16">
        <v>854</v>
      </c>
      <c r="G15" s="17">
        <f>F15-D15</f>
        <v>-1486</v>
      </c>
      <c r="H15" s="19">
        <f>IF((D15&gt;F15),(D15-F15)/D15,IF(D15&lt;F15,-(D15-F15)/D15,IF(D15=F15,0)))</f>
        <v>0.63504273504273501</v>
      </c>
      <c r="I15" s="4">
        <f>IF(D15-F15&lt;200,0,IF(D15-F15&gt;200,1,IF(D15-F15=200,1)))</f>
        <v>1</v>
      </c>
      <c r="J15" s="4">
        <f>IF(F15-D15&lt;200,0,IF(F15-D15&gt;200,1,IF(F15-D15=200,1)))</f>
        <v>0</v>
      </c>
      <c r="K15" s="10">
        <f>IF(H15&lt;0.15,0,IF(H15&gt;0.15,1,IF(H15=0.15,1)))</f>
        <v>1</v>
      </c>
      <c r="L15" s="10" t="str">
        <f>IF((H15&lt;15%)*AND(G15&lt;100000)*OR(G15&gt;-100000), "NO","YES")</f>
        <v>YES</v>
      </c>
      <c r="M15" s="14" t="str">
        <f>IF((L15="YES")*AND(I15+J15&lt;1),"Explanation not required, difference less than £200"," ")</f>
        <v xml:space="preserve"> </v>
      </c>
      <c r="N15" s="18" t="s">
        <v>30</v>
      </c>
      <c r="O15" s="4"/>
    </row>
    <row r="16" spans="1:15" ht="15" thickBot="1" x14ac:dyDescent="0.35">
      <c r="A16" s="4"/>
      <c r="B16" s="4"/>
      <c r="C16" s="4"/>
      <c r="D16" s="17"/>
      <c r="E16" s="4"/>
      <c r="F16" s="17"/>
      <c r="G16" s="17"/>
      <c r="H16" s="19"/>
      <c r="I16" s="4"/>
      <c r="J16" s="4"/>
      <c r="K16" s="10"/>
      <c r="L16" s="10"/>
      <c r="M16" s="3"/>
      <c r="N16" s="3"/>
      <c r="O16" s="4"/>
    </row>
    <row r="17" spans="1:15" ht="15" thickBot="1" x14ac:dyDescent="0.35">
      <c r="A17" s="25" t="s">
        <v>17</v>
      </c>
      <c r="B17" s="25"/>
      <c r="C17" s="25"/>
      <c r="D17" s="16">
        <v>6079</v>
      </c>
      <c r="E17" s="4"/>
      <c r="F17" s="16">
        <v>5523</v>
      </c>
      <c r="G17" s="17">
        <f>F17-D17</f>
        <v>-556</v>
      </c>
      <c r="H17" s="19">
        <f>IF((D17&gt;F17),(D17-F17)/D17,IF(D17&lt;F17,-(D17-F17)/D17,IF(D17=F17,0)))</f>
        <v>9.146241158085211E-2</v>
      </c>
      <c r="I17" s="4">
        <f>IF(D17-F17&lt;200,0,IF(D17-F17&gt;200,1,IF(D17-F17=200,1)))</f>
        <v>1</v>
      </c>
      <c r="J17" s="4">
        <f>IF(F17-D17&lt;200,0,IF(F17-D17&gt;200,1,IF(F17-D17=200,1)))</f>
        <v>0</v>
      </c>
      <c r="K17" s="10">
        <f>IF(H17&lt;0.15,0,IF(H17&gt;0.15,1,IF(H17=0.15,1)))</f>
        <v>0</v>
      </c>
      <c r="L17" s="10" t="str">
        <f>IF((H17&lt;15%)*AND(G17&lt;100000)*OR(G17&gt;-100000), "NO","YES")</f>
        <v>NO</v>
      </c>
      <c r="M17" s="14" t="str">
        <f>IF((L17="YES")*AND(I17+J17&lt;1),"Explanation not required, difference less than £200"," ")</f>
        <v xml:space="preserve"> </v>
      </c>
      <c r="N17" s="18"/>
      <c r="O17" s="4"/>
    </row>
    <row r="18" spans="1:15" ht="15" thickBot="1" x14ac:dyDescent="0.35">
      <c r="A18" s="4"/>
      <c r="B18" s="4"/>
      <c r="C18" s="4"/>
      <c r="D18" s="17"/>
      <c r="E18" s="4"/>
      <c r="F18" s="17"/>
      <c r="G18" s="17"/>
      <c r="H18" s="19"/>
      <c r="I18" s="4"/>
      <c r="J18" s="4"/>
      <c r="K18" s="10"/>
      <c r="L18" s="10"/>
      <c r="M18" s="3"/>
      <c r="N18" s="3"/>
      <c r="O18" s="4"/>
    </row>
    <row r="19" spans="1:15" ht="15" thickBot="1" x14ac:dyDescent="0.35">
      <c r="A19" s="25" t="s">
        <v>18</v>
      </c>
      <c r="B19" s="25"/>
      <c r="C19" s="25"/>
      <c r="D19" s="16">
        <v>0</v>
      </c>
      <c r="E19" s="4"/>
      <c r="F19" s="16">
        <v>0</v>
      </c>
      <c r="G19" s="17">
        <f>F19-D19</f>
        <v>0</v>
      </c>
      <c r="H19" s="19">
        <f>IF((D19&gt;F19),(D19-F19)/D19,IF(D19&lt;F19,-(D19-F19)/D19,IF(D19=F19,0)))</f>
        <v>0</v>
      </c>
      <c r="I19" s="4">
        <f>IF(D19-F19&lt;200,0,IF(D19-F19&gt;200,1,IF(D19-F19=200,1)))</f>
        <v>0</v>
      </c>
      <c r="J19" s="4">
        <f>IF(F19-D19&lt;200,0,IF(F19-D19&gt;200,1,IF(F19-D19=200,1)))</f>
        <v>0</v>
      </c>
      <c r="K19" s="10">
        <f>IF(H19&lt;0.15,0,IF(H19&gt;0.15,1,IF(H19=0.15,1)))</f>
        <v>0</v>
      </c>
      <c r="L19" s="10" t="str">
        <f>IF((H19&lt;15%)*AND(G19&lt;100000)*OR(G19&gt;-100000), "NO","YES")</f>
        <v>NO</v>
      </c>
      <c r="M19" s="14" t="str">
        <f>IF((L19="YES")*AND(I19+J19&lt;1),"Explanation not required, difference less than £200"," ")</f>
        <v xml:space="preserve"> </v>
      </c>
      <c r="N19" s="18"/>
      <c r="O19" s="4"/>
    </row>
    <row r="20" spans="1:15" ht="15" thickBot="1" x14ac:dyDescent="0.35">
      <c r="A20" s="4"/>
      <c r="B20" s="4"/>
      <c r="C20" s="4"/>
      <c r="D20" s="17"/>
      <c r="E20" s="4"/>
      <c r="F20" s="17"/>
      <c r="G20" s="17"/>
      <c r="H20" s="19"/>
      <c r="I20" s="4"/>
      <c r="J20" s="4"/>
      <c r="K20" s="10"/>
      <c r="L20" s="10"/>
      <c r="M20" s="3"/>
      <c r="N20" s="3"/>
      <c r="O20" s="4"/>
    </row>
    <row r="21" spans="1:15" ht="28.8" customHeight="1" thickBot="1" x14ac:dyDescent="0.35">
      <c r="A21" s="25" t="s">
        <v>19</v>
      </c>
      <c r="B21" s="25"/>
      <c r="C21" s="25"/>
      <c r="D21" s="16">
        <v>6350</v>
      </c>
      <c r="E21" s="4"/>
      <c r="F21" s="16">
        <v>6964</v>
      </c>
      <c r="G21" s="17">
        <f>F21-D21</f>
        <v>614</v>
      </c>
      <c r="H21" s="19">
        <f>IF((D21&gt;F21),(D21-F21)/D21,IF(D21&lt;F21,-(D21-F21)/D21,IF(D21=F21,0)))</f>
        <v>9.6692913385826765E-2</v>
      </c>
      <c r="I21" s="4">
        <f>IF(D21-F21&lt;200,0,IF(D21-F21&gt;200,1,IF(D21-F21=200,1)))</f>
        <v>0</v>
      </c>
      <c r="J21" s="4">
        <f>IF(F21-D21&lt;200,0,IF(F21-D21&gt;200,1,IF(F21-D21=200,1)))</f>
        <v>1</v>
      </c>
      <c r="K21" s="10">
        <f>IF(H21&lt;0.15,0,IF(H21&gt;0.15,1,IF(H21=0.15,1)))</f>
        <v>0</v>
      </c>
      <c r="L21" s="10" t="str">
        <f>IF((H21&lt;15%)*AND(G21&lt;100000)*OR(G21&gt;-100000), "NO","YES")</f>
        <v>NO</v>
      </c>
      <c r="M21" s="14" t="str">
        <f>IF((L21="YES")*AND(I21+J21&lt;1),"Explanation not required, difference less than £200"," ")</f>
        <v xml:space="preserve"> </v>
      </c>
      <c r="N21" s="18" t="s">
        <v>29</v>
      </c>
      <c r="O21" s="4"/>
    </row>
    <row r="22" spans="1:15" ht="15" thickBot="1" x14ac:dyDescent="0.35">
      <c r="A22" s="4"/>
      <c r="B22" s="4"/>
      <c r="C22" s="4"/>
      <c r="D22" s="17"/>
      <c r="E22" s="4"/>
      <c r="F22" s="17"/>
      <c r="G22" s="17"/>
      <c r="H22" s="19"/>
      <c r="I22" s="4"/>
      <c r="J22" s="4"/>
      <c r="K22" s="10"/>
      <c r="L22" s="10"/>
      <c r="M22" s="3"/>
      <c r="N22" s="3"/>
      <c r="O22" s="4"/>
    </row>
    <row r="23" spans="1:15" ht="37.799999999999997" customHeight="1" thickBot="1" x14ac:dyDescent="0.35">
      <c r="A23" s="20" t="s">
        <v>20</v>
      </c>
      <c r="B23" s="4"/>
      <c r="C23" s="4"/>
      <c r="D23" s="21">
        <v>12547</v>
      </c>
      <c r="E23" s="4"/>
      <c r="F23" s="21">
        <f>F11+F13+F15-F17-F19-F21</f>
        <v>14702</v>
      </c>
      <c r="G23" s="17"/>
      <c r="H23" s="19"/>
      <c r="I23" s="4"/>
      <c r="J23" s="4"/>
      <c r="K23" s="10"/>
      <c r="L23" s="10"/>
      <c r="M23" s="22" t="s">
        <v>21</v>
      </c>
      <c r="N23" s="3"/>
      <c r="O23" s="4"/>
    </row>
    <row r="24" spans="1:15" ht="15" thickBot="1" x14ac:dyDescent="0.35">
      <c r="A24" s="4"/>
      <c r="B24" s="4"/>
      <c r="C24" s="4"/>
      <c r="D24" s="17"/>
      <c r="E24" s="4"/>
      <c r="F24" s="17"/>
      <c r="G24" s="17"/>
      <c r="H24" s="19"/>
      <c r="I24" s="4"/>
      <c r="J24" s="4"/>
      <c r="K24" s="10"/>
      <c r="L24" s="10"/>
      <c r="M24" s="3"/>
      <c r="N24" s="3"/>
      <c r="O24" s="4"/>
    </row>
    <row r="25" spans="1:15" ht="33" customHeight="1" thickBot="1" x14ac:dyDescent="0.35">
      <c r="A25" s="25" t="s">
        <v>22</v>
      </c>
      <c r="B25" s="25"/>
      <c r="C25" s="25"/>
      <c r="D25" s="16">
        <v>12547</v>
      </c>
      <c r="E25" s="4"/>
      <c r="F25" s="16">
        <v>14703</v>
      </c>
      <c r="G25" s="17"/>
      <c r="H25" s="19"/>
      <c r="I25" s="4"/>
      <c r="J25" s="4"/>
      <c r="K25" s="10"/>
      <c r="L25" s="10"/>
      <c r="M25" s="22" t="s">
        <v>21</v>
      </c>
      <c r="N25" s="3" t="s">
        <v>31</v>
      </c>
      <c r="O25" s="4"/>
    </row>
    <row r="26" spans="1:15" ht="15" thickBot="1" x14ac:dyDescent="0.35">
      <c r="A26" s="4"/>
      <c r="B26" s="4"/>
      <c r="C26" s="4"/>
      <c r="D26" s="17"/>
      <c r="E26" s="4"/>
      <c r="F26" s="17"/>
      <c r="G26" s="17"/>
      <c r="H26" s="19"/>
      <c r="I26" s="4"/>
      <c r="J26" s="4"/>
      <c r="K26" s="10"/>
      <c r="L26" s="10"/>
      <c r="M26" s="3"/>
      <c r="N26" s="3"/>
      <c r="O26" s="4"/>
    </row>
    <row r="27" spans="1:15" ht="15" thickBot="1" x14ac:dyDescent="0.35">
      <c r="A27" s="25" t="s">
        <v>23</v>
      </c>
      <c r="B27" s="25"/>
      <c r="C27" s="25"/>
      <c r="D27" s="16">
        <v>77546</v>
      </c>
      <c r="E27" s="4"/>
      <c r="F27" s="16">
        <v>77546</v>
      </c>
      <c r="G27" s="17">
        <f>F27-D27</f>
        <v>0</v>
      </c>
      <c r="H27" s="19">
        <f>IF((D27&gt;F27),(D27-F27)/D27,IF(D27&lt;F27,-(D27-F27)/D27,IF(D27=F27,0)))</f>
        <v>0</v>
      </c>
      <c r="I27" s="4">
        <f>IF(D27-F27&lt;200,0,IF(D27-F27&gt;200,1,IF(D27-F27=200,1)))</f>
        <v>0</v>
      </c>
      <c r="J27" s="4">
        <f>IF(F27-D27&lt;200,0,IF(F27-D27&gt;200,1,IF(F27-D27=200,1)))</f>
        <v>0</v>
      </c>
      <c r="K27" s="10">
        <f>IF(H27&lt;0.15,0,IF(H27&gt;0.15,1,IF(H27=0.15,1)))</f>
        <v>0</v>
      </c>
      <c r="L27" s="10" t="str">
        <f>IF((H27&lt;15%)*AND(G27&lt;100000)*OR(G27&gt;-100000), "NO","YES")</f>
        <v>NO</v>
      </c>
      <c r="M27" s="14" t="str">
        <f>IF((L27="YES")*AND(I27+J27&lt;1),"Explanation not required, difference less than £200"," ")</f>
        <v xml:space="preserve"> </v>
      </c>
      <c r="N27" s="18"/>
      <c r="O27" s="4"/>
    </row>
    <row r="28" spans="1:15" ht="15" thickBot="1" x14ac:dyDescent="0.35">
      <c r="A28" s="4"/>
      <c r="B28" s="4"/>
      <c r="C28" s="4"/>
      <c r="D28" s="17"/>
      <c r="E28" s="4"/>
      <c r="F28" s="17"/>
      <c r="G28" s="17"/>
      <c r="H28" s="19"/>
      <c r="I28" s="4"/>
      <c r="J28" s="4"/>
      <c r="K28" s="10"/>
      <c r="L28" s="10"/>
      <c r="M28" s="3"/>
      <c r="N28" s="3"/>
      <c r="O28" s="4"/>
    </row>
    <row r="29" spans="1:15" ht="15" thickBot="1" x14ac:dyDescent="0.35">
      <c r="A29" s="25" t="s">
        <v>24</v>
      </c>
      <c r="B29" s="25"/>
      <c r="C29" s="25"/>
      <c r="D29" s="16">
        <v>0</v>
      </c>
      <c r="E29" s="4"/>
      <c r="F29" s="16">
        <v>0</v>
      </c>
      <c r="G29" s="17">
        <f>F29-D29</f>
        <v>0</v>
      </c>
      <c r="H29" s="19">
        <f>IF((D29&gt;F29),(D29-F29)/D29,IF(D29&lt;F29,-(D29-F29)/D29,IF(D29=F29,0)))</f>
        <v>0</v>
      </c>
      <c r="I29" s="4">
        <f>IF(D29-F29&lt;100,0,IF(D29-F29&gt;100,1,IF(D29-F29=100,1)))</f>
        <v>0</v>
      </c>
      <c r="J29" s="4">
        <f>IF(F29-D29&lt;100,0,IF(F29-D29&gt;100,1,IF(F29-D29=100,1)))</f>
        <v>0</v>
      </c>
      <c r="K29" s="10">
        <f>IF(H29&lt;0.15,0,IF(H29&gt;0.15,1,IF(H29=0.15,1)))</f>
        <v>0</v>
      </c>
      <c r="L29" s="10" t="str">
        <f>IF((H29&lt;15%)*AND(G29&lt;100000)*OR(G29&gt;-100000), "NO","YES")</f>
        <v>NO</v>
      </c>
      <c r="M29" s="14" t="str">
        <f>IF((L29="YES")*AND(I29+J29&lt;1),"Explanation not required, difference less than £200"," ")</f>
        <v xml:space="preserve"> </v>
      </c>
      <c r="N29" s="18"/>
      <c r="O29" s="4"/>
    </row>
    <row r="30" spans="1:15" x14ac:dyDescent="0.3">
      <c r="A30" s="4"/>
      <c r="B30" s="4"/>
      <c r="C30" s="4"/>
      <c r="D30" s="4"/>
      <c r="E30" s="4"/>
      <c r="F30" s="4"/>
      <c r="G30" s="4"/>
      <c r="H30" s="19"/>
      <c r="I30" s="4"/>
      <c r="J30" s="4"/>
      <c r="K30" s="10"/>
      <c r="L30" s="10"/>
      <c r="M30" s="3"/>
      <c r="N30" s="3"/>
      <c r="O30" s="4"/>
    </row>
    <row r="31" spans="1:15" x14ac:dyDescent="0.3">
      <c r="A31" s="4"/>
      <c r="B31" s="4"/>
      <c r="C31" s="23" t="s">
        <v>25</v>
      </c>
      <c r="D31" s="4"/>
      <c r="E31" s="4"/>
      <c r="F31" s="4"/>
      <c r="G31" s="4"/>
      <c r="H31" s="4"/>
      <c r="I31" s="4"/>
      <c r="J31" s="4"/>
      <c r="K31" s="4"/>
      <c r="L31" s="4"/>
      <c r="M31" s="3"/>
      <c r="N31" s="4"/>
      <c r="O31" s="4"/>
    </row>
    <row r="32" spans="1: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"/>
      <c r="N32" s="4"/>
      <c r="O32" s="24"/>
    </row>
    <row r="33" spans="1:15" x14ac:dyDescent="0.3">
      <c r="A33" s="4"/>
      <c r="B33" s="4"/>
      <c r="C33" s="23" t="s">
        <v>26</v>
      </c>
      <c r="D33" s="4"/>
      <c r="E33" s="4"/>
      <c r="F33" s="4"/>
      <c r="G33" s="4"/>
      <c r="H33" s="4"/>
      <c r="I33" s="4"/>
      <c r="J33" s="4"/>
      <c r="K33" s="4"/>
      <c r="L33" s="4"/>
      <c r="M33" s="3"/>
      <c r="N33" s="24"/>
      <c r="O33" s="24"/>
    </row>
    <row r="34" spans="1:1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  <c r="N34" s="4"/>
      <c r="O34" s="4"/>
    </row>
    <row r="35" spans="1:15" x14ac:dyDescent="0.3">
      <c r="A35" s="4"/>
      <c r="B35" s="4"/>
      <c r="C35" s="23" t="s">
        <v>27</v>
      </c>
      <c r="D35" s="4"/>
      <c r="E35" s="4"/>
      <c r="F35" s="4"/>
      <c r="G35" s="4"/>
      <c r="H35" s="4"/>
      <c r="I35" s="4"/>
      <c r="J35" s="4"/>
      <c r="K35" s="4"/>
      <c r="L35" s="4"/>
      <c r="M35" s="3"/>
      <c r="N35" s="4"/>
      <c r="O35" s="4"/>
    </row>
    <row r="36" spans="1:1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"/>
      <c r="N36" s="4"/>
      <c r="O36" s="4"/>
    </row>
    <row r="37" spans="1:1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  <c r="N37" s="4"/>
      <c r="O37" s="4"/>
    </row>
    <row r="38" spans="1:1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"/>
      <c r="N38" s="4"/>
      <c r="O38" s="4"/>
    </row>
    <row r="39" spans="1:1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"/>
      <c r="N39" s="4"/>
      <c r="O39" s="4"/>
    </row>
    <row r="40" spans="1:1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"/>
      <c r="N40" s="4"/>
      <c r="O40" s="4"/>
    </row>
    <row r="41" spans="1:1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"/>
      <c r="N41" s="4"/>
      <c r="O41" s="4"/>
    </row>
  </sheetData>
  <mergeCells count="11">
    <mergeCell ref="A17:C17"/>
    <mergeCell ref="A1:K1"/>
    <mergeCell ref="A5:H5"/>
    <mergeCell ref="A11:C11"/>
    <mergeCell ref="A13:C13"/>
    <mergeCell ref="A15:C15"/>
    <mergeCell ref="A19:C19"/>
    <mergeCell ref="A21:C21"/>
    <mergeCell ref="A25:C25"/>
    <mergeCell ref="A27:C27"/>
    <mergeCell ref="A29:C29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simmons</dc:creator>
  <cp:lastModifiedBy>karen simmons</cp:lastModifiedBy>
  <cp:lastPrinted>2025-06-06T09:55:55Z</cp:lastPrinted>
  <dcterms:created xsi:type="dcterms:W3CDTF">2025-06-05T09:56:19Z</dcterms:created>
  <dcterms:modified xsi:type="dcterms:W3CDTF">2025-06-06T09:55:59Z</dcterms:modified>
</cp:coreProperties>
</file>